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e17fa61e0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设计验算" sheetId="1" r:id="R8576ffe1fa8b47f8"/>
    <x:sheet xmlns:r="http://schemas.openxmlformats.org/officeDocument/2006/relationships" name="参数配置" sheetId="2" r:id="Re0adfa088e8e45c7"/>
    <x:sheet xmlns:r="http://schemas.openxmlformats.org/officeDocument/2006/relationships" name="仿真快照" sheetId="3" r:id="R070f474f34364d48"/>
    <x:sheet xmlns:r="http://schemas.openxmlformats.org/officeDocument/2006/relationships" name="现金账本" sheetId="4" r:id="R2b731dbe57db4a1b"/>
    <x:sheet xmlns:r="http://schemas.openxmlformats.org/officeDocument/2006/relationships" name="配置验收" sheetId="5" r:id="R8a0395f3d34242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0"/>
    <x:numFmt numFmtId="201" formatCode="0%"/>
    <x:numFmt numFmtId="202" formatCode="#,##0.00"/>
    <x:numFmt numFmtId="203" formatCode="0.0%"/>
    <x:numFmt numFmtId="204" formatCode="0.0"/>
    <x:numFmt numFmtId="205" formatCode="#,##0.0"/>
    <x:numFmt numFmtId="206" formatCode="0.000000"/>
  </x:numFmts>
  <x:fonts count="4">
    <x:font>
      <x:sz val="11"/>
      <x:name val="Carlito"/>
    </x:font>
    <x:font>
      <x:sz val="10"/>
      <x:color rgb="FF25333A"/>
      <x:name val="Microsoft YaHei"/>
    </x:font>
    <x:font>
      <x:b/>
      <x:sz val="15"/>
      <x:color rgb="FF25333A"/>
      <x:name val="Microsoft YaHei"/>
    </x:font>
    <x:font>
      <x:b/>
      <x:sz val="10"/>
      <x:color rgb="FFFFFFFF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253C49"/>
      </x:patternFill>
    </x:fill>
    <x:fill>
      <x:patternFill patternType="solid">
        <x:fgColor rgb="FFFFF1C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204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/>
    </x:xf>
    <x:xf numFmtId="205" fontId="1" fillId="0" borderId="0" xfId="0" applyNumberFormat="1" applyFont="1" applyFill="1" applyBorder="1"/>
    <x:xf numFmtId="200" fontId="1" fillId="0" borderId="0" xfId="0" applyNumberFormat="1" applyFont="1" applyFill="1" applyBorder="1"/>
    <x:xf numFmtId="206" fontId="1" fillId="0" borderId="0" xfId="0" applyNumberFormat="1" applyFont="1" applyFill="1" applyBorder="1"/>
  </x:cellXfs>
  <x:cellStyles count="1">
    <x:cellStyle name="Normal" xfId="0"/>
  </x:cellStyles>
  <x:dxfs count="2">
    <x:dxf>
      <x:font>
        <x:color rgb="FFA54435"/>
      </x:font>
    </x:dxf>
    <x:dxf>
      <x:font>
        <x:color rgb="FFA54435"/>
      </x:font>
      <x:fill>
        <x:patternFill patternType="solid">
          <x:bgColor rgb="FFFCE0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cf5f6d37f41c4" /><Relationship Type="http://schemas.openxmlformats.org/officeDocument/2006/relationships/theme" Target="/xl/theme/theme1.xml" Id="R706512f62f514119" /><Relationship Type="http://schemas.openxmlformats.org/officeDocument/2006/relationships/sharedStrings" Target="/xl/sharedStrings.xml" Id="Rbce7d95003814d3c" /><Relationship Type="http://schemas.openxmlformats.org/officeDocument/2006/relationships/worksheet" Target="/xl/worksheets/sheet1.xml" Id="R8576ffe1fa8b47f8" /><Relationship Type="http://schemas.openxmlformats.org/officeDocument/2006/relationships/worksheet" Target="/xl/worksheets/sheet2.xml" Id="Re0adfa088e8e45c7" /><Relationship Type="http://schemas.openxmlformats.org/officeDocument/2006/relationships/worksheet" Target="/xl/worksheets/sheet3.xml" Id="R070f474f34364d48" /><Relationship Type="http://schemas.openxmlformats.org/officeDocument/2006/relationships/worksheet" Target="/xl/worksheets/sheet4.xml" Id="R2b731dbe57db4a1b" /><Relationship Type="http://schemas.openxmlformats.org/officeDocument/2006/relationships/worksheet" Target="/xl/worksheets/sheet5.xml" Id="R8a0395f3d34242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15" hidden="0" customWidth="1"/>
    <x:col min="3" max="3" width="16" hidden="0" customWidth="1"/>
    <x:col min="4" max="4" width="16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搜打撤经济设计与版本投放</x:v>
      </x:c>
      <x:c r="B2" s="1"/>
      <x:c r="C2" s="1"/>
      <x:c r="D2" s="1"/>
      <x:c r="E2" s="1"/>
      <x:c r="F2" s="1"/>
      <x:c r="G2" s="1"/>
      <x:c r="H2" s="1"/>
    </x:row>
    <x:row r="3" ht="24" customHeight="1">
      <x:c r="A3" s="1" t="str">
        <x:v>本页随参数重算；多代理随机仿真另见固定版本快照，需运行源码更新。</x:v>
      </x:c>
      <x:c r="B3" s="1"/>
      <x:c r="C3" s="1"/>
      <x:c r="D3" s="1"/>
      <x:c r="E3" s="1"/>
      <x:c r="F3" s="1"/>
      <x:c r="G3" s="1"/>
      <x:c r="H3" s="1"/>
    </x:row>
    <x:row r="4" ht="24" customHeight="1">
      <x:c r="A4" s="6" t="str">
        <x:v>关键验算</x:v>
      </x:c>
      <x:c r="B4" s="6" t="str">
        <x:v>结果</x:v>
      </x:c>
      <x:c r="C4" s="6" t="str">
        <x:v>单位</x:v>
      </x:c>
      <x:c r="D4" s="1"/>
      <x:c r="E4" s="1"/>
      <x:c r="F4" s="1"/>
      <x:c r="G4" s="1"/>
      <x:c r="H4" s="1"/>
    </x:row>
    <x:row r="5" ht="24" customHeight="1">
      <x:c r="A5" s="1" t="str">
        <x:v>基础整套补货</x:v>
      </x:c>
      <x:c r="B5" s="10" t="n">
        <x:f>('参数配置'!B5+'参数配置'!B7)*'参数配置'!B12+'参数配置'!B10</x:f>
        <x:v>472</x:v>
      </x:c>
      <x:c r="C5" s="1" t="str">
        <x:v>币</x:v>
      </x:c>
      <x:c r="D5" s="1"/>
      <x:c r="E5" s="1"/>
      <x:c r="F5" s="1"/>
      <x:c r="G5" s="1"/>
      <x:c r="H5" s="1"/>
    </x:row>
    <x:row r="6" ht="24" customHeight="1">
      <x:c r="A6" s="1" t="str">
        <x:v>永久配方参考投入</x:v>
      </x:c>
      <x:c r="B6" s="10" t="n">
        <x:f>'参数配置'!B25*'参数配置'!B8+'参数配置'!B26</x:f>
        <x:v>560</x:v>
      </x:c>
      <x:c r="C6" s="1" t="str">
        <x:v>币</x:v>
      </x:c>
      <x:c r="D6" s="1"/>
      <x:c r="E6" s="1"/>
      <x:c r="F6" s="1"/>
      <x:c r="G6" s="1"/>
      <x:c r="H6" s="1"/>
    </x:row>
    <x:row r="7" ht="24" customHeight="1">
      <x:c r="A7" s="1" t="str">
        <x:v>常驻背架制造投入</x:v>
      </x:c>
      <x:c r="B7" s="10" t="n">
        <x:f>'参数配置'!B23*'参数配置'!B8+'参数配置'!B24</x:f>
        <x:v>320</x:v>
      </x:c>
      <x:c r="C7" s="1" t="str">
        <x:v>币</x:v>
      </x:c>
      <x:c r="D7" s="1"/>
      <x:c r="E7" s="1"/>
      <x:c r="F7" s="1"/>
      <x:c r="G7" s="1"/>
      <x:c r="H7" s="1"/>
    </x:row>
    <x:row r="8" ht="24" customHeight="1">
      <x:c r="A8" s="1" t="str">
        <x:v>优惠制造现金费</x:v>
      </x:c>
      <x:c r="B8" s="10" t="n">
        <x:f>'参数配置'!B24*(1-'参数配置'!B29)</x:f>
        <x:v>72</x:v>
      </x:c>
      <x:c r="C8" s="1" t="str">
        <x:v>币</x:v>
      </x:c>
      <x:c r="D8" s="1"/>
      <x:c r="E8" s="1"/>
      <x:c r="F8" s="1"/>
      <x:c r="G8" s="1"/>
      <x:c r="H8" s="1"/>
    </x:row>
    <x:row r="9" ht="24" customHeight="1">
      <x:c r="A9" s="1" t="str">
        <x:v>成品NPC变现</x:v>
      </x:c>
      <x:c r="B9" s="10" t="n">
        <x:f>'参数配置'!B9*'参数配置'!B13</x:f>
        <x:v>176</x:v>
      </x:c>
      <x:c r="C9" s="1" t="str">
        <x:v>币</x:v>
      </x:c>
      <x:c r="D9" s="1"/>
      <x:c r="E9" s="1"/>
      <x:c r="F9" s="1"/>
      <x:c r="G9" s="1"/>
      <x:c r="H9" s="1"/>
    </x:row>
    <x:row r="10" ht="24" customHeight="1">
      <x:c r="A10" s="1" t="str">
        <x:v>制造材料NPC价值</x:v>
      </x:c>
      <x:c r="B10" s="10" t="n">
        <x:f>'参数配置'!B23*'参数配置'!B8*'参数配置'!B13</x:f>
        <x:v>110.00000000000001</x:v>
      </x:c>
      <x:c r="C10" s="1" t="str">
        <x:v>币</x:v>
      </x:c>
      <x:c r="D10" s="1"/>
      <x:c r="E10" s="1"/>
      <x:c r="F10" s="1"/>
      <x:c r="G10" s="1"/>
      <x:c r="H10" s="1"/>
    </x:row>
    <x:row r="11" ht="24" customHeight="1">
      <x:c r="A11" s="1" t="str">
        <x:v>优惠制造后倒卖净差</x:v>
      </x:c>
      <x:c r="B11" s="10" t="n">
        <x:f>B9-B8-B10</x:f>
        <x:v>-6.000000000000014</x:v>
      </x:c>
      <x:c r="C11" s="1" t="str">
        <x:v>币；正值须修正</x:v>
      </x:c>
      <x:c r="D11" s="1"/>
      <x:c r="E11" s="1"/>
      <x:c r="F11" s="1"/>
      <x:c r="G11" s="1"/>
      <x:c r="H11" s="1"/>
    </x:row>
    <x:row r="12" ht="24" customHeight="1">
      <x:c r="A12" s="1" t="str">
        <x:v>每账户最高现金减免</x:v>
      </x:c>
      <x:c r="B12" s="10" t="n">
        <x:f>'参数配置'!B24*'参数配置'!B29*'参数配置'!B30</x:f>
        <x:v>96</x:v>
      </x:c>
      <x:c r="C12" s="1" t="str">
        <x:v>币</x:v>
      </x:c>
      <x:c r="D12" s="1"/>
      <x:c r="E12" s="1"/>
      <x:c r="F12" s="1"/>
      <x:c r="G12" s="1"/>
      <x:c r="H12" s="1"/>
    </x:row>
    <x:row r="13" ht="24" customHeight="1">
      <x:c r="A13" s="1" t="str">
        <x:v>期望搜集参考价值</x:v>
      </x:c>
      <x:c r="B13" s="10" t="n">
        <x:f>'参数配置'!B5*'参数配置'!B15+'参数配置'!B6*'参数配置'!B16+'参数配置'!B7*'参数配置'!B17*'参数配置'!B18+'参数配置'!B8*'参数配置'!B19*'参数配置'!B20</x:f>
        <x:v>394</x:v>
      </x:c>
      <x:c r="C13" s="1" t="str">
        <x:v>币/出击</x:v>
      </x:c>
      <x:c r="D13" s="1"/>
      <x:c r="E13" s="1"/>
      <x:c r="F13" s="1"/>
      <x:c r="G13" s="1"/>
      <x:c r="H13" s="1"/>
    </x:row>
    <x:row r="14" ht="24" customHeight="1">
      <x:c r="A14" s="1" t="str">
        <x:v>背架额外搜集期望</x:v>
      </x:c>
      <x:c r="B14" s="10" t="n">
        <x:f>'参数配置'!B8*'参数配置'!B19*'参数配置'!B21</x:f>
        <x:v>140</x:v>
      </x:c>
      <x:c r="C14" s="1" t="str">
        <x:v>币/出击</x:v>
      </x:c>
      <x:c r="D14" s="1"/>
      <x:c r="E14" s="1"/>
      <x:c r="F14" s="1"/>
      <x:c r="G14" s="1"/>
      <x:c r="H14" s="1"/>
    </x:row>
    <x:row r="15" ht="24" customHeight="1">
      <x:c r="A15" s="1" t="str">
        <x:v>基础档背架收支门槛</x:v>
      </x:c>
      <x:c r="B15" s="11" t="n">
        <x:f>('参数配置'!B22*(B14+B13+'参数配置'!B5)+(1+'参数配置'!B22)*'参数配置'!B9)/(B14+'参数配置'!B9)</x:f>
        <x:v>0.7432173913043478</x:v>
      </x:c>
      <x:c r="C15" s="1" t="str">
        <x:v>原撤离概率</x:v>
      </x:c>
      <x:c r="D15" s="1"/>
      <x:c r="E15" s="1"/>
      <x:c r="F15" s="1"/>
      <x:c r="G15" s="1"/>
      <x:c r="H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</x:row>
    <x:row r="17" ht="24" customHeight="1">
      <x:c r="A17" s="1" t="str">
        <x:v>背架边际收益：同一熟练度、同一战备，比较携带前后。未计玩家回收、交易与研究摊销。</x:v>
      </x:c>
      <x:c r="B17" s="1"/>
      <x:c r="C17" s="1"/>
      <x:c r="D17" s="1"/>
      <x:c r="E17" s="1"/>
      <x:c r="F17" s="1"/>
      <x:c r="G17" s="1"/>
      <x:c r="H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</x:row>
    <x:row r="19" ht="24" customHeight="1">
      <x:c r="A19" s="6" t="str">
        <x:v>代理</x:v>
      </x:c>
      <x:c r="B19" s="6" t="str">
        <x:v>熟练度</x:v>
      </x:c>
      <x:c r="C19" s="6" t="str">
        <x:v>战备</x:v>
      </x:c>
      <x:c r="D19" s="6" t="str">
        <x:v>撤离概率</x:v>
      </x:c>
      <x:c r="E19" s="6" t="str">
        <x:v>带背架概率</x:v>
      </x:c>
      <x:c r="F19" s="6" t="str">
        <x:v>不带背架期望</x:v>
      </x:c>
      <x:c r="G19" s="6" t="str">
        <x:v>带背架期望</x:v>
      </x:c>
      <x:c r="H19" s="6" t="str">
        <x:v>边际差额</x:v>
      </x:c>
    </x:row>
    <x:row r="20" ht="24" customHeight="1">
      <x:c r="A20" s="1" t="str">
        <x:v>新手型</x:v>
      </x:c>
      <x:c r="B20" s="13" t="n">
        <x:f>'参数配置'!B44</x:f>
        <x:v>0</x:v>
      </x:c>
      <x:c r="C20" s="14" t="str">
        <x:v>基础</x:v>
      </x:c>
      <x:c r="D20" s="11" t="n">
        <x:f>MIN('参数配置'!$B$41,MAX('参数配置'!$B$40,1/(1+EXP(-('参数配置'!$B$32+'参数配置'!$B$33*B20+0)))+'参数配置'!$B$34))</x:f>
        <x:v>0.5</x:v>
      </x:c>
      <x:c r="E20" s="11" t="n">
        <x:f>MAX('参数配置'!$B$40,MIN('参数配置'!$B$41,D20-'参数配置'!$B$22))</x:f>
        <x:v>0.48</x:v>
      </x:c>
      <x:c r="F20" s="15" t="n">
        <x:f>D20*$B$13-(1-D20)*'参数配置'!B5-'参数配置'!B7-'参数配置'!B10</x:f>
        <x:v>-27</x:v>
      </x:c>
      <x:c r="G20" s="15" t="n">
        <x:f>E20*($B$13+$B$14)-(1-E20)*('参数配置'!B5+'参数配置'!B9)-'参数配置'!B7-'参数配置'!B10</x:f>
        <x:v>-138.88</x:v>
      </x:c>
      <x:c r="H20" s="15" t="n">
        <x:f>G20-F20</x:f>
        <x:v>-111.88</x:v>
      </x:c>
    </x:row>
    <x:row r="21" ht="24" customHeight="1">
      <x:c r="A21" s="1" t="str">
        <x:v>新手型</x:v>
      </x:c>
      <x:c r="B21" s="13" t="n">
        <x:f>'参数配置'!B44</x:f>
        <x:v>0</x:v>
      </x:c>
      <x:c r="C21" s="14" t="str">
        <x:v>高阶</x:v>
      </x:c>
      <x:c r="D21" s="11" t="n">
        <x:f>MIN('参数配置'!$B$41,MAX('参数配置'!$B$40,1/(1+EXP(-('参数配置'!$B$32+'参数配置'!$B$33*B21+'参数配置'!$B$42)))+'参数配置'!$B$34))</x:f>
        <x:v>0.598687660112452</x:v>
      </x:c>
      <x:c r="E21" s="11" t="n">
        <x:f>MAX('参数配置'!$B$40,MIN('参数配置'!$B$41,D21-'参数配置'!$B$22))</x:f>
        <x:v>0.578687660112452</x:v>
      </x:c>
      <x:c r="F21" s="15" t="n">
        <x:f>D21*$B$13-(1-D21)*'参数配置'!B6-'参数配置'!B7-'参数配置'!B11</x:f>
        <x:v>-265.2981678144871</x:v>
      </x:c>
      <x:c r="G21" s="15" t="n">
        <x:f>E21*($B$13+$B$14)-(1-E21)*('参数配置'!B6+'参数配置'!B9)-'参数配置'!B7-'参数配置'!B11</x:f>
        <x:v>-344.98184416275916</x:v>
      </x:c>
      <x:c r="H21" s="15" t="n">
        <x:f>G21-F21</x:f>
        <x:v>-79.68367634827206</x:v>
      </x:c>
    </x:row>
    <x:row r="22" ht="24" customHeight="1">
      <x:c r="A22" s="1" t="str">
        <x:v>常规型</x:v>
      </x:c>
      <x:c r="B22" s="13" t="n">
        <x:f>'参数配置'!B45</x:f>
        <x:v>0.5</x:v>
      </x:c>
      <x:c r="C22" s="14" t="str">
        <x:v>基础</x:v>
      </x:c>
      <x:c r="D22" s="11" t="n">
        <x:f>MIN('参数配置'!$B$41,MAX('参数配置'!$B$40,1/(1+EXP(-('参数配置'!$B$32+'参数配置'!$B$33*B22+0)))+'参数配置'!$B$34))</x:f>
        <x:v>0.6341355910108007</x:v>
      </x:c>
      <x:c r="E22" s="11" t="n">
        <x:f>MAX('参数配置'!$B$40,MIN('参数配置'!$B$41,D22-'参数配置'!$B$22))</x:f>
        <x:v>0.6141355910108007</x:v>
      </x:c>
      <x:c r="F22" s="15" t="n">
        <x:f>D22*$B$13-(1-D22)*'参数配置'!B5-'参数配置'!B7-'参数配置'!B10</x:f>
        <x:v>58.0419647008477</x:v>
      </x:c>
      <x:c r="G22" s="15" t="n">
        <x:f>E22*($B$13+$B$14)-(1-E22)*('参数配置'!B5+'参数配置'!B9)-'参数配置'!B7-'参数配置'!B10</x:f>
        <x:v>7.864336565815989</x:v>
      </x:c>
      <x:c r="H22" s="15" t="n">
        <x:f>G22-F22</x:f>
        <x:v>-50.17762813503171</x:v>
      </x:c>
    </x:row>
    <x:row r="23" ht="24" customHeight="1">
      <x:c r="A23" s="1" t="str">
        <x:v>常规型</x:v>
      </x:c>
      <x:c r="B23" s="13" t="n">
        <x:f>'参数配置'!B45</x:f>
        <x:v>0.5</x:v>
      </x:c>
      <x:c r="C23" s="14" t="str">
        <x:v>高阶</x:v>
      </x:c>
      <x:c r="D23" s="11" t="n">
        <x:f>MIN('参数配置'!$B$41,MAX('参数配置'!$B$40,1/(1+EXP(-('参数配置'!$B$32+'参数配置'!$B$33*B23+'参数配置'!$B$42)))+'参数配置'!$B$34))</x:f>
        <x:v>0.7211151780228631</x:v>
      </x:c>
      <x:c r="E23" s="11" t="n">
        <x:f>MAX('参数配置'!$B$40,MIN('参数配置'!$B$41,D23-'参数配置'!$B$22))</x:f>
        <x:v>0.701115178022863</x:v>
      </x:c>
      <x:c r="F23" s="15" t="n">
        <x:f>D23*$B$13-(1-D23)*'参数配置'!B6-'参数配置'!B7-'参数配置'!B11</x:f>
        <x:v>-106.8769596384152</x:v>
      </x:c>
      <x:c r="G23" s="15" t="n">
        <x:f>E23*($B$13+$B$14)-(1-E23)*('参数配置'!B6+'参数配置'!B9)-'参数配置'!B7-'参数配置'!B11</x:f>
        <x:v>-130.2439777478982</x:v>
      </x:c>
      <x:c r="H23" s="15" t="n">
        <x:f>G23-F23</x:f>
        <x:v>-23.367018109483013</x:v>
      </x:c>
    </x:row>
    <x:row r="24" ht="24" customHeight="1">
      <x:c r="A24" s="1" t="str">
        <x:v>熟练型</x:v>
      </x:c>
      <x:c r="B24" s="13" t="n">
        <x:f>'参数配置'!B46</x:f>
        <x:v>1</x:v>
      </x:c>
      <x:c r="C24" s="14" t="str">
        <x:v>基础</x:v>
      </x:c>
      <x:c r="D24" s="11" t="n">
        <x:f>MIN('参数配置'!$B$41,MAX('参数配置'!$B$40,1/(1+EXP(-('参数配置'!$B$32+'参数配置'!$B$33*B24+0)))+'参数配置'!$B$34))</x:f>
        <x:v>0.7502601055951177</x:v>
      </x:c>
      <x:c r="E24" s="11" t="n">
        <x:f>MAX('参数配置'!$B$40,MIN('参数配置'!$B$41,D24-'参数配置'!$B$22))</x:f>
        <x:v>0.7302601055951177</x:v>
      </x:c>
      <x:c r="F24" s="15" t="n">
        <x:f>D24*$B$13-(1-D24)*'参数配置'!B5-'参数配置'!B7-'参数配置'!B10</x:f>
        <x:v>131.66490694730464</x:v>
      </x:c>
      <x:c r="G24" s="15" t="n">
        <x:f>E24*($B$13+$B$14)-(1-E24)*('参数配置'!B5+'参数配置'!B9)-'参数配置'!B7-'参数配置'!B10</x:f>
        <x:v>134.90455552105874</x:v>
      </x:c>
      <x:c r="H24" s="15" t="n">
        <x:f>G24-F24</x:f>
        <x:v>3.2396485737540957</x:v>
      </x:c>
    </x:row>
    <x:row r="25" ht="24" customHeight="1">
      <x:c r="A25" s="1" t="str">
        <x:v>熟练型</x:v>
      </x:c>
      <x:c r="B25" s="13" t="n">
        <x:f>'参数配置'!B46</x:f>
        <x:v>1</x:v>
      </x:c>
      <x:c r="C25" s="14" t="str">
        <x:v>高阶</x:v>
      </x:c>
      <x:c r="D25" s="11" t="n">
        <x:f>MIN('参数配置'!$B$41,MAX('参数配置'!$B$40,1/(1+EXP(-('参数配置'!$B$32+'参数配置'!$B$33*B25+'参数配置'!$B$42)))+'参数配置'!$B$34))</x:f>
        <x:v>0.8175744761936437</x:v>
      </x:c>
      <x:c r="E25" s="11" t="n">
        <x:f>MAX('参数配置'!$B$40,MIN('参数配置'!$B$41,D25-'参数配置'!$B$22))</x:f>
        <x:v>0.7975744761936436</x:v>
      </x:c>
      <x:c r="F25" s="15" t="n">
        <x:f>D25*$B$13-(1-D25)*'参数配置'!B6-'参数配置'!B7-'参数配置'!B11</x:f>
        <x:v>17.941372194574853</x:v>
      </x:c>
      <x:c r="G25" s="15" t="n">
        <x:f>E25*($B$13+$B$14)-(1-E25)*('参数配置'!B6+'参数配置'!B9)-'参数配置'!B7-'参数配置'!B11</x:f>
        <x:v>38.94563124365095</x:v>
      </x:c>
      <x:c r="H25" s="15" t="n">
        <x:f>G25-F25</x:f>
        <x:v>21.004259049076097</x:v>
      </x:c>
    </x:row>
    <x:row r="26" ht="24" customHeight="1">
      <x:c r="A26" s="1"/>
      <x:c r="B26" s="1"/>
      <x:c r="C26" s="1"/>
      <x:c r="D26" s="1"/>
      <x:c r="E26" s="1"/>
      <x:c r="F26" s="1"/>
      <x:c r="G26" s="1"/>
      <x:c r="H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</x:row>
    <x:row r="28" ht="24" customHeight="1">
      <x:c r="A28" s="1" t="str">
        <x:v>同一套装备可以让搜集效率提高，同时使低撤离概率玩家的经济回报下降。</x:v>
      </x:c>
      <x:c r="B28" s="1"/>
      <x:c r="C28" s="1"/>
      <x:c r="D28" s="1"/>
      <x:c r="E28" s="1"/>
      <x:c r="F28" s="1"/>
      <x:c r="G28" s="1"/>
      <x:c r="H28" s="1"/>
    </x:row>
    <x:row r="29" ht="24" customHeight="1">
      <x:c r="A29" s="1" t="str">
        <x:v>收支门槛公式适用于概率未触及上下限时；逐行结果已包含概率截断。</x:v>
      </x:c>
      <x:c r="B29" s="1"/>
      <x:c r="C29" s="1"/>
      <x:c r="D29" s="1"/>
      <x:c r="E29" s="1"/>
      <x:c r="F29" s="1"/>
      <x:c r="G29" s="1"/>
      <x:c r="H29" s="1"/>
    </x:row>
    <x:row r="30" ht="24" customHeight="1">
      <x:c r="A30" s="1" t="str">
        <x:v>修改配置后的设计验算不代表完整经济仿真已更新。</x:v>
      </x:c>
      <x:c r="B30" s="1"/>
      <x:c r="C30" s="1"/>
      <x:c r="D30" s="1"/>
      <x:c r="E30" s="1"/>
      <x:c r="F30" s="1"/>
      <x:c r="G30" s="1"/>
      <x:c r="H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</x:row>
  </x:sheetData>
  <x:conditionalFormatting sqref="H20:H25">
    <x:cfRule type="cellIs" dxfId="0" priority="1" operator="lessThan">
      <x:formula>0</x:formula>
    </x:cfRule>
  </x:conditionalFormatting>
  <x:conditionalFormatting sqref="B11:B11">
    <x:cfRule type="cellIs" dxfId="1" priority="2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15" hidden="0" customWidth="1"/>
    <x:col min="3" max="3" width="17" hidden="0" customWidth="1"/>
    <x:col min="4" max="4" width="19" hidden="0" customWidth="1"/>
    <x:col min="5" max="5" width="28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输入配置 V1.0.1</x:v>
      </x:c>
      <x:c r="B2" s="1"/>
      <x:c r="C2" s="1"/>
      <x:c r="D2" s="1"/>
      <x:c r="E2" s="1"/>
      <x:c r="F2" s="1"/>
      <x:c r="G2" s="1"/>
      <x:c r="H2" s="1"/>
    </x:row>
    <x:row r="3" ht="24" customHeight="1">
      <x:c r="A3" s="1" t="str">
        <x:v>黄色为自设输入。单位为币、件、概率或出击机会；非任何项目实测配置。</x:v>
      </x:c>
      <x:c r="B3" s="1"/>
      <x:c r="C3" s="1"/>
      <x:c r="D3" s="1"/>
      <x:c r="E3" s="1"/>
      <x:c r="F3" s="1"/>
      <x:c r="G3" s="1"/>
      <x:c r="H3" s="1"/>
    </x:row>
    <x:row r="4" ht="24" customHeight="1">
      <x:c r="A4" s="6" t="str">
        <x:v>参数</x:v>
      </x:c>
      <x:c r="B4" s="6" t="str">
        <x:v>值</x:v>
      </x:c>
      <x:c r="C4" s="6" t="str">
        <x:v>单位</x:v>
      </x:c>
      <x:c r="D4" s="6" t="str">
        <x:v>来源</x:v>
      </x:c>
      <x:c r="E4" s="6" t="str">
        <x:v>含义</x:v>
      </x:c>
      <x:c r="F4" s="1"/>
      <x:c r="G4" s="1"/>
      <x:c r="H4" s="1"/>
    </x:row>
    <x:row r="5" ht="24" customHeight="1">
      <x:c r="A5" s="1" t="str">
        <x:v>基础战备参考价</x:v>
      </x:c>
      <x:c r="B5" s="8" t="n">
        <x:v>240</x:v>
      </x:c>
      <x:c r="C5" s="1" t="str">
        <x:v>币</x:v>
      </x:c>
      <x:c r="D5" s="1" t="str">
        <x:v>作者假设 2026-10-13</x:v>
      </x:c>
      <x:c r="E5" s="1" t="str"/>
      <x:c r="F5" s="1"/>
      <x:c r="G5" s="1"/>
      <x:c r="H5" s="1"/>
    </x:row>
    <x:row r="6" ht="24" customHeight="1">
      <x:c r="A6" s="1" t="str">
        <x:v>高阶战备参考价</x:v>
      </x:c>
      <x:c r="B6" s="8" t="n">
        <x:v>900</x:v>
      </x:c>
      <x:c r="C6" s="1" t="str">
        <x:v>币</x:v>
      </x:c>
      <x:c r="D6" s="1" t="str">
        <x:v>作者假设 2026-10-13</x:v>
      </x:c>
      <x:c r="E6" s="1" t="str"/>
      <x:c r="F6" s="1"/>
      <x:c r="G6" s="1"/>
      <x:c r="H6" s="1"/>
    </x:row>
    <x:row r="7" ht="24" customHeight="1">
      <x:c r="A7" s="1" t="str">
        <x:v>补给参考价</x:v>
      </x:c>
      <x:c r="B7" s="8" t="n">
        <x:v>80</x:v>
      </x:c>
      <x:c r="C7" s="1" t="str">
        <x:v>币</x:v>
      </x:c>
      <x:c r="D7" s="1" t="str">
        <x:v>作者假设 2026-10-13</x:v>
      </x:c>
      <x:c r="E7" s="1" t="str"/>
      <x:c r="F7" s="1"/>
      <x:c r="G7" s="1"/>
      <x:c r="H7" s="1"/>
    </x:row>
    <x:row r="8" ht="24" customHeight="1">
      <x:c r="A8" s="1" t="str">
        <x:v>材料参考价</x:v>
      </x:c>
      <x:c r="B8" s="8" t="n">
        <x:v>100</x:v>
      </x:c>
      <x:c r="C8" s="1" t="str">
        <x:v>币</x:v>
      </x:c>
      <x:c r="D8" s="1" t="str">
        <x:v>作者假设 2026-10-13</x:v>
      </x:c>
      <x:c r="E8" s="1" t="str"/>
      <x:c r="F8" s="1"/>
      <x:c r="G8" s="1"/>
      <x:c r="H8" s="1"/>
    </x:row>
    <x:row r="9" ht="24" customHeight="1">
      <x:c r="A9" s="1" t="str">
        <x:v>背架参考价</x:v>
      </x:c>
      <x:c r="B9" s="8" t="n">
        <x:v>320</x:v>
      </x:c>
      <x:c r="C9" s="1" t="str">
        <x:v>币</x:v>
      </x:c>
      <x:c r="D9" s="1" t="str">
        <x:v>作者假设 2026-10-13</x:v>
      </x:c>
      <x:c r="E9" s="1" t="str">
        <x:v>常驻制造参考成本</x:v>
      </x:c>
      <x:c r="F9" s="1"/>
      <x:c r="G9" s="1"/>
      <x:c r="H9" s="1"/>
    </x:row>
    <x:row r="10" ht="24" customHeight="1">
      <x:c r="A10" s="1" t="str">
        <x:v>基础整备费</x:v>
      </x:c>
      <x:c r="B10" s="8" t="n">
        <x:v>24</x:v>
      </x:c>
      <x:c r="C10" s="1" t="str">
        <x:v>币/出击</x:v>
      </x:c>
      <x:c r="D10" s="1" t="str">
        <x:v>作者假设 2026-10-13</x:v>
      </x:c>
      <x:c r="E10" s="1" t="str"/>
      <x:c r="F10" s="1"/>
      <x:c r="G10" s="1"/>
      <x:c r="H10" s="1"/>
    </x:row>
    <x:row r="11" ht="24" customHeight="1">
      <x:c r="A11" s="1" t="str">
        <x:v>高阶整备费</x:v>
      </x:c>
      <x:c r="B11" s="8" t="n">
        <x:v>60</x:v>
      </x:c>
      <x:c r="C11" s="1" t="str">
        <x:v>币/出击</x:v>
      </x:c>
      <x:c r="D11" s="1" t="str">
        <x:v>作者假设 2026-10-13</x:v>
      </x:c>
      <x:c r="E11" s="1" t="str"/>
      <x:c r="F11" s="1"/>
      <x:c r="G11" s="1"/>
      <x:c r="H11" s="1"/>
    </x:row>
    <x:row r="12" ht="24" customHeight="1">
      <x:c r="A12" s="1" t="str">
        <x:v>NPC出售倍率</x:v>
      </x:c>
      <x:c r="B12" s="8" t="n">
        <x:v>1.4</x:v>
      </x:c>
      <x:c r="C12" s="1" t="str">
        <x:v>倍</x:v>
      </x:c>
      <x:c r="D12" s="1" t="str">
        <x:v>作者假设 2026-10-13</x:v>
      </x:c>
      <x:c r="E12" s="1" t="str"/>
      <x:c r="F12" s="1"/>
      <x:c r="G12" s="1"/>
      <x:c r="H12" s="1"/>
    </x:row>
    <x:row r="13" ht="24" customHeight="1">
      <x:c r="A13" s="1" t="str">
        <x:v>NPC收购倍率</x:v>
      </x:c>
      <x:c r="B13" s="8" t="n">
        <x:v>0.55</x:v>
      </x:c>
      <x:c r="C13" s="1" t="str">
        <x:v>倍</x:v>
      </x:c>
      <x:c r="D13" s="1" t="str">
        <x:v>作者假设 2026-10-13</x:v>
      </x:c>
      <x:c r="E13" s="1" t="str"/>
      <x:c r="F13" s="1"/>
      <x:c r="G13" s="1"/>
      <x:c r="H13" s="1"/>
    </x:row>
    <x:row r="14" ht="24" customHeight="1">
      <x:c r="A14" s="1" t="str">
        <x:v>交易税</x:v>
      </x:c>
      <x:c r="B14" s="8" t="n">
        <x:v>0.06</x:v>
      </x:c>
      <x:c r="C14" s="1" t="str">
        <x:v>比例</x:v>
      </x:c>
      <x:c r="D14" s="1" t="str">
        <x:v>作者假设 2026-10-13</x:v>
      </x:c>
      <x:c r="E14" s="1" t="str"/>
      <x:c r="F14" s="1"/>
      <x:c r="G14" s="1"/>
      <x:c r="H14" s="1"/>
    </x:row>
    <x:row r="15" ht="24" customHeight="1">
      <x:c r="A15" s="1" t="str">
        <x:v>基础战备掉率</x:v>
      </x:c>
      <x:c r="B15" s="8" t="n">
        <x:v>0.15</x:v>
      </x:c>
      <x:c r="C15" s="1" t="str">
        <x:v>概率</x:v>
      </x:c>
      <x:c r="D15" s="1" t="str">
        <x:v>作者假设 2026-10-13</x:v>
      </x:c>
      <x:c r="E15" s="1" t="str"/>
      <x:c r="F15" s="1"/>
      <x:c r="G15" s="1"/>
      <x:c r="H15" s="1"/>
    </x:row>
    <x:row r="16" ht="24" customHeight="1">
      <x:c r="A16" s="1" t="str">
        <x:v>高阶战备掉率</x:v>
      </x:c>
      <x:c r="B16" s="8" t="n">
        <x:v>0.04</x:v>
      </x:c>
      <x:c r="C16" s="1" t="str">
        <x:v>概率</x:v>
      </x:c>
      <x:c r="D16" s="1" t="str">
        <x:v>作者假设 2026-10-13</x:v>
      </x:c>
      <x:c r="E16" s="1" t="str"/>
      <x:c r="F16" s="1"/>
      <x:c r="G16" s="1"/>
      <x:c r="H16" s="1"/>
    </x:row>
    <x:row r="17" ht="24" customHeight="1">
      <x:c r="A17" s="1" t="str">
        <x:v>补给掉率</x:v>
      </x:c>
      <x:c r="B17" s="8" t="n">
        <x:v>0.7</x:v>
      </x:c>
      <x:c r="C17" s="1" t="str">
        <x:v>概率</x:v>
      </x:c>
      <x:c r="D17" s="1" t="str">
        <x:v>作者假设 2026-10-13</x:v>
      </x:c>
      <x:c r="E17" s="1" t="str"/>
      <x:c r="F17" s="1"/>
      <x:c r="G17" s="1"/>
      <x:c r="H17" s="1"/>
    </x:row>
    <x:row r="18" ht="24" customHeight="1">
      <x:c r="A18" s="1" t="str">
        <x:v>补给数量</x:v>
      </x:c>
      <x:c r="B18" s="8" t="n">
        <x:v>2</x:v>
      </x:c>
      <x:c r="C18" s="1" t="str">
        <x:v>件</x:v>
      </x:c>
      <x:c r="D18" s="1" t="str">
        <x:v>作者假设 2026-10-13</x:v>
      </x:c>
      <x:c r="E18" s="1" t="str"/>
      <x:c r="F18" s="1"/>
      <x:c r="G18" s="1"/>
      <x:c r="H18" s="1"/>
    </x:row>
    <x:row r="19" ht="24" customHeight="1">
      <x:c r="A19" s="1" t="str">
        <x:v>材料掉率</x:v>
      </x:c>
      <x:c r="B19" s="8" t="n">
        <x:v>0.7</x:v>
      </x:c>
      <x:c r="C19" s="1" t="str">
        <x:v>概率</x:v>
      </x:c>
      <x:c r="D19" s="1" t="str">
        <x:v>作者假设 2026-10-13</x:v>
      </x:c>
      <x:c r="E19" s="1" t="str"/>
      <x:c r="F19" s="1"/>
      <x:c r="G19" s="1"/>
      <x:c r="H19" s="1"/>
    </x:row>
    <x:row r="20" ht="24" customHeight="1">
      <x:c r="A20" s="1" t="str">
        <x:v>材料数量</x:v>
      </x:c>
      <x:c r="B20" s="8" t="n">
        <x:v>3</x:v>
      </x:c>
      <x:c r="C20" s="1" t="str">
        <x:v>件</x:v>
      </x:c>
      <x:c r="D20" s="1" t="str">
        <x:v>作者假设 2026-10-13</x:v>
      </x:c>
      <x:c r="E20" s="1" t="str"/>
      <x:c r="F20" s="1"/>
      <x:c r="G20" s="1"/>
      <x:c r="H20" s="1"/>
    </x:row>
    <x:row r="21" ht="24" customHeight="1">
      <x:c r="A21" s="1" t="str">
        <x:v>背架增容</x:v>
      </x:c>
      <x:c r="B21" s="8" t="n">
        <x:v>2</x:v>
      </x:c>
      <x:c r="C21" s="1" t="str">
        <x:v>材料件数</x:v>
      </x:c>
      <x:c r="D21" s="1" t="str">
        <x:v>作者假设 2026-10-13</x:v>
      </x:c>
      <x:c r="E21" s="1" t="str"/>
      <x:c r="F21" s="1"/>
      <x:c r="G21" s="1"/>
      <x:c r="H21" s="1"/>
    </x:row>
    <x:row r="22" ht="24" customHeight="1">
      <x:c r="A22" s="1" t="str">
        <x:v>背架撤离代价</x:v>
      </x:c>
      <x:c r="B22" s="8" t="n">
        <x:v>0.02</x:v>
      </x:c>
      <x:c r="C22" s="1" t="str">
        <x:v>概率差</x:v>
      </x:c>
      <x:c r="D22" s="1" t="str">
        <x:v>作者假设 2026-10-13</x:v>
      </x:c>
      <x:c r="E22" s="1" t="str"/>
      <x:c r="F22" s="1"/>
      <x:c r="G22" s="1"/>
      <x:c r="H22" s="1"/>
    </x:row>
    <x:row r="23" ht="24" customHeight="1">
      <x:c r="A23" s="1" t="str">
        <x:v>制造材料数</x:v>
      </x:c>
      <x:c r="B23" s="8" t="n">
        <x:v>2</x:v>
      </x:c>
      <x:c r="C23" s="1" t="str">
        <x:v>件</x:v>
      </x:c>
      <x:c r="D23" s="1" t="str">
        <x:v>作者假设 2026-10-13</x:v>
      </x:c>
      <x:c r="E23" s="1" t="str"/>
      <x:c r="F23" s="1"/>
      <x:c r="G23" s="1"/>
      <x:c r="H23" s="1"/>
    </x:row>
    <x:row r="24" ht="24" customHeight="1">
      <x:c r="A24" s="1" t="str">
        <x:v>制造费</x:v>
      </x:c>
      <x:c r="B24" s="8" t="n">
        <x:v>120</x:v>
      </x:c>
      <x:c r="C24" s="1" t="str">
        <x:v>币</x:v>
      </x:c>
      <x:c r="D24" s="1" t="str">
        <x:v>作者假设 2026-10-13</x:v>
      </x:c>
      <x:c r="E24" s="1" t="str"/>
      <x:c r="F24" s="1"/>
      <x:c r="G24" s="1"/>
      <x:c r="H24" s="1"/>
    </x:row>
    <x:row r="25" ht="24" customHeight="1">
      <x:c r="A25" s="1" t="str">
        <x:v>研究材料数</x:v>
      </x:c>
      <x:c r="B25" s="8" t="n">
        <x:v>4</x:v>
      </x:c>
      <x:c r="C25" s="1" t="str">
        <x:v>件</x:v>
      </x:c>
      <x:c r="D25" s="1" t="str">
        <x:v>作者假设 2026-10-13</x:v>
      </x:c>
      <x:c r="E25" s="1" t="str"/>
      <x:c r="F25" s="1"/>
      <x:c r="G25" s="1"/>
      <x:c r="H25" s="1"/>
    </x:row>
    <x:row r="26" ht="24" customHeight="1">
      <x:c r="A26" s="1" t="str">
        <x:v>研究费</x:v>
      </x:c>
      <x:c r="B26" s="8" t="n">
        <x:v>160</x:v>
      </x:c>
      <x:c r="C26" s="1" t="str">
        <x:v>币</x:v>
      </x:c>
      <x:c r="D26" s="1" t="str">
        <x:v>作者假设 2026-10-13</x:v>
      </x:c>
      <x:c r="E26" s="1" t="str"/>
      <x:c r="F26" s="1"/>
      <x:c r="G26" s="1"/>
      <x:c r="H26" s="1"/>
    </x:row>
    <x:row r="27" ht="24" customHeight="1">
      <x:c r="A27" s="1" t="str">
        <x:v>配方进度要求</x:v>
      </x:c>
      <x:c r="B27" s="8" t="n">
        <x:v>6</x:v>
      </x:c>
      <x:c r="C27" s="1" t="str">
        <x:v>进度</x:v>
      </x:c>
      <x:c r="D27" s="1" t="str">
        <x:v>作者假设 2026-10-13</x:v>
      </x:c>
      <x:c r="E27" s="1" t="str"/>
      <x:c r="F27" s="1"/>
      <x:c r="G27" s="1"/>
      <x:c r="H27" s="1"/>
    </x:row>
    <x:row r="28" ht="24" customHeight="1">
      <x:c r="A28" s="1" t="str">
        <x:v>活动额外进度</x:v>
      </x:c>
      <x:c r="B28" s="8" t="n">
        <x:v>1</x:v>
      </x:c>
      <x:c r="C28" s="1" t="str">
        <x:v>每次成功撤离</x:v>
      </x:c>
      <x:c r="D28" s="1" t="str">
        <x:v>作者假设 2026-10-13</x:v>
      </x:c>
      <x:c r="E28" s="1" t="str"/>
      <x:c r="F28" s="1"/>
      <x:c r="G28" s="1"/>
      <x:c r="H28" s="1"/>
    </x:row>
    <x:row r="29" ht="24" customHeight="1">
      <x:c r="A29" s="1" t="str">
        <x:v>制造费减免</x:v>
      </x:c>
      <x:c r="B29" s="8" t="n">
        <x:v>0.4</x:v>
      </x:c>
      <x:c r="C29" s="1" t="str">
        <x:v>比例</x:v>
      </x:c>
      <x:c r="D29" s="1" t="str">
        <x:v>作者假设 2026-10-13</x:v>
      </x:c>
      <x:c r="E29" s="1" t="str"/>
      <x:c r="F29" s="1"/>
      <x:c r="G29" s="1"/>
      <x:c r="H29" s="1"/>
    </x:row>
    <x:row r="30" ht="24" customHeight="1">
      <x:c r="A30" s="1" t="str">
        <x:v>优惠制造上限</x:v>
      </x:c>
      <x:c r="B30" s="8" t="n">
        <x:v>2</x:v>
      </x:c>
      <x:c r="C30" s="1" t="str">
        <x:v>次/账户</x:v>
      </x:c>
      <x:c r="D30" s="1" t="str">
        <x:v>作者假设 2026-10-13</x:v>
      </x:c>
      <x:c r="E30" s="1" t="str"/>
      <x:c r="F30" s="1"/>
      <x:c r="G30" s="1"/>
      <x:c r="H30" s="1"/>
    </x:row>
    <x:row r="31" ht="24" customHeight="1">
      <x:c r="A31" s="1" t="str">
        <x:v>补货储备</x:v>
      </x:c>
      <x:c r="B31" s="8" t="n">
        <x:v>1</x:v>
      </x:c>
      <x:c r="C31" s="1" t="str">
        <x:v>次</x:v>
      </x:c>
      <x:c r="D31" s="1" t="str">
        <x:v>作者假设 2026-10-13</x:v>
      </x:c>
      <x:c r="E31" s="1" t="str"/>
      <x:c r="F31" s="1"/>
      <x:c r="G31" s="1"/>
      <x:c r="H31" s="1"/>
    </x:row>
    <x:row r="32" ht="24" customHeight="1">
      <x:c r="A32" s="1" t="str">
        <x:v>基础logit</x:v>
      </x:c>
      <x:c r="B32" s="8" t="n">
        <x:v>0</x:v>
      </x:c>
      <x:c r="C32" s="1" t="str">
        <x:v>系数</x:v>
      </x:c>
      <x:c r="D32" s="1" t="str">
        <x:v>作者假设 2026-10-13</x:v>
      </x:c>
      <x:c r="E32" s="1" t="str"/>
      <x:c r="F32" s="1"/>
      <x:c r="G32" s="1"/>
      <x:c r="H32" s="1"/>
    </x:row>
    <x:row r="33" ht="24" customHeight="1">
      <x:c r="A33" s="1" t="str">
        <x:v>熟练度斜率</x:v>
      </x:c>
      <x:c r="B33" s="8" t="n">
        <x:v>1.1</x:v>
      </x:c>
      <x:c r="C33" s="1" t="str">
        <x:v>系数</x:v>
      </x:c>
      <x:c r="D33" s="1" t="str">
        <x:v>作者假设 2026-10-13</x:v>
      </x:c>
      <x:c r="E33" s="1" t="str"/>
      <x:c r="F33" s="1"/>
      <x:c r="G33" s="1"/>
      <x:c r="H33" s="1"/>
    </x:row>
    <x:row r="34" ht="24" customHeight="1">
      <x:c r="A34" s="1" t="str">
        <x:v>撤离概率位移</x:v>
      </x:c>
      <x:c r="B34" s="8" t="n">
        <x:v>0</x:v>
      </x:c>
      <x:c r="C34" s="1" t="str">
        <x:v>概率差</x:v>
      </x:c>
      <x:c r="D34" s="1" t="str">
        <x:v>作者假设 2026-10-13</x:v>
      </x:c>
      <x:c r="E34" s="1" t="str"/>
      <x:c r="F34" s="1"/>
      <x:c r="G34" s="1"/>
      <x:c r="H34" s="1"/>
    </x:row>
    <x:row r="35" ht="24" customHeight="1">
      <x:c r="A35" s="1" t="str">
        <x:v>观察期</x:v>
      </x:c>
      <x:c r="B35" s="8" t="n">
        <x:v>42</x:v>
      </x:c>
      <x:c r="C35" s="1" t="str">
        <x:v>出击机会</x:v>
      </x:c>
      <x:c r="D35" s="1" t="str">
        <x:v>作者假设 2026-10-13</x:v>
      </x:c>
      <x:c r="E35" s="1" t="str"/>
      <x:c r="F35" s="1"/>
      <x:c r="G35" s="1"/>
      <x:c r="H35" s="1"/>
    </x:row>
    <x:row r="36" ht="24" customHeight="1">
      <x:c r="A36" s="1" t="str">
        <x:v>上线机会</x:v>
      </x:c>
      <x:c r="B36" s="8" t="n">
        <x:v>8</x:v>
      </x:c>
      <x:c r="C36" s="1" t="str">
        <x:v>次序</x:v>
      </x:c>
      <x:c r="D36" s="1" t="str">
        <x:v>作者假设 2026-10-13</x:v>
      </x:c>
      <x:c r="E36" s="1" t="str"/>
      <x:c r="F36" s="1"/>
      <x:c r="G36" s="1"/>
      <x:c r="H36" s="1"/>
    </x:row>
    <x:row r="37" ht="24" customHeight="1">
      <x:c r="A37" s="1" t="str">
        <x:v>活动末机会</x:v>
      </x:c>
      <x:c r="B37" s="8" t="n">
        <x:v>21</x:v>
      </x:c>
      <x:c r="C37" s="1" t="str">
        <x:v>次序</x:v>
      </x:c>
      <x:c r="D37" s="1" t="str">
        <x:v>作者假设 2026-10-13</x:v>
      </x:c>
      <x:c r="E37" s="1" t="str"/>
      <x:c r="F37" s="1"/>
      <x:c r="G37" s="1"/>
      <x:c r="H37" s="1"/>
    </x:row>
    <x:row r="38" ht="24" customHeight="1">
      <x:c r="A38" s="1" t="str">
        <x:v>现金对照发放</x:v>
      </x:c>
      <x:c r="B38" s="8" t="n">
        <x:v>640</x:v>
      </x:c>
      <x:c r="C38" s="1" t="str">
        <x:v>币/账户</x:v>
      </x:c>
      <x:c r="D38" s="1" t="str">
        <x:v>作者假设 2026-10-13</x:v>
      </x:c>
      <x:c r="E38" s="1" t="str"/>
      <x:c r="F38" s="1"/>
      <x:c r="G38" s="1"/>
      <x:c r="H38" s="1"/>
    </x:row>
    <x:row r="39" ht="24" customHeight="1">
      <x:c r="A39" s="1" t="str">
        <x:v>成品对照发放</x:v>
      </x:c>
      <x:c r="B39" s="8" t="n">
        <x:v>2</x:v>
      </x:c>
      <x:c r="C39" s="1" t="str">
        <x:v>件/账户</x:v>
      </x:c>
      <x:c r="D39" s="1" t="str">
        <x:v>作者假设 2026-10-13</x:v>
      </x:c>
      <x:c r="E39" s="1" t="str"/>
      <x:c r="F39" s="1"/>
      <x:c r="G39" s="1"/>
      <x:c r="H39" s="1"/>
    </x:row>
    <x:row r="40" ht="24" customHeight="1">
      <x:c r="A40" s="1" t="str">
        <x:v>撤离概率下限</x:v>
      </x:c>
      <x:c r="B40" s="8" t="n">
        <x:v>0.08</x:v>
      </x:c>
      <x:c r="C40" s="1" t="str">
        <x:v>概率</x:v>
      </x:c>
      <x:c r="D40" s="1" t="str">
        <x:v>作者假设 2026-10-13</x:v>
      </x:c>
      <x:c r="E40" s="1" t="str"/>
      <x:c r="F40" s="1"/>
      <x:c r="G40" s="1"/>
      <x:c r="H40" s="1"/>
    </x:row>
    <x:row r="41" ht="24" customHeight="1">
      <x:c r="A41" s="1" t="str">
        <x:v>撤离概率上限</x:v>
      </x:c>
      <x:c r="B41" s="8" t="n">
        <x:v>0.94</x:v>
      </x:c>
      <x:c r="C41" s="1" t="str">
        <x:v>概率</x:v>
      </x:c>
      <x:c r="D41" s="1" t="str">
        <x:v>作者假设 2026-10-13</x:v>
      </x:c>
      <x:c r="E41" s="1" t="str"/>
      <x:c r="F41" s="1"/>
      <x:c r="G41" s="1"/>
      <x:c r="H41" s="1"/>
    </x:row>
    <x:row r="42" ht="24" customHeight="1">
      <x:c r="A42" s="1" t="str">
        <x:v>高阶战备logit收益</x:v>
      </x:c>
      <x:c r="B42" s="8" t="n">
        <x:v>0.4</x:v>
      </x:c>
      <x:c r="C42" s="1" t="str">
        <x:v>系数</x:v>
      </x:c>
      <x:c r="D42" s="1" t="str">
        <x:v>作者假设 2026-10-13</x:v>
      </x:c>
      <x:c r="E42" s="1" t="str"/>
      <x:c r="F42" s="1"/>
      <x:c r="G42" s="1"/>
      <x:c r="H42" s="1"/>
    </x:row>
    <x:row r="43" ht="24" customHeight="1">
      <x:c r="A43" s="6" t="str">
        <x:v>代理</x:v>
      </x:c>
      <x:c r="B43" s="6" t="str">
        <x:v>熟练度</x:v>
      </x:c>
      <x:c r="C43" s="6" t="str">
        <x:v>初始现金</x:v>
      </x:c>
      <x:c r="D43" s="6" t="str">
        <x:v>高阶储备倍数</x:v>
      </x:c>
      <x:c r="E43" s="6" t="str">
        <x:v>背架使用倾向</x:v>
      </x:c>
      <x:c r="F43" s="1"/>
      <x:c r="G43" s="1"/>
      <x:c r="H43" s="1"/>
    </x:row>
    <x:row r="44" ht="24" customHeight="1">
      <x:c r="A44" s="1" t="str">
        <x:v>新手型</x:v>
      </x:c>
      <x:c r="B44" s="7" t="n">
        <x:v>0</x:v>
      </x:c>
      <x:c r="C44" s="7" t="n">
        <x:v>1200</x:v>
      </x:c>
      <x:c r="D44" s="7" t="n">
        <x:v>3.5</x:v>
      </x:c>
      <x:c r="E44" s="9" t="n">
        <x:v>0.25</x:v>
      </x:c>
      <x:c r="F44" s="1"/>
      <x:c r="G44" s="1"/>
      <x:c r="H44" s="1"/>
    </x:row>
    <x:row r="45" ht="24" customHeight="1">
      <x:c r="A45" s="1" t="str">
        <x:v>常规型</x:v>
      </x:c>
      <x:c r="B45" s="7" t="n">
        <x:v>0.5</x:v>
      </x:c>
      <x:c r="C45" s="7" t="n">
        <x:v>2400</x:v>
      </x:c>
      <x:c r="D45" s="7" t="n">
        <x:v>2.4</x:v>
      </x:c>
      <x:c r="E45" s="9" t="n">
        <x:v>0.5</x:v>
      </x:c>
      <x:c r="F45" s="1"/>
      <x:c r="G45" s="1"/>
      <x:c r="H45" s="1"/>
    </x:row>
    <x:row r="46" ht="24" customHeight="1">
      <x:c r="A46" s="1" t="str">
        <x:v>熟练型</x:v>
      </x:c>
      <x:c r="B46" s="7" t="n">
        <x:v>1</x:v>
      </x:c>
      <x:c r="C46" s="7" t="n">
        <x:v>4000</x:v>
      </x:c>
      <x:c r="D46" s="7" t="n">
        <x:v>1.7</x:v>
      </x:c>
      <x:c r="E46" s="9" t="n">
        <x:v>0.75</x:v>
      </x:c>
      <x:c r="F46" s="1"/>
      <x:c r="G46" s="1"/>
      <x:c r="H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</x:row>
  </x:sheetData>
  <x:dataValidations count="1">
    <x:dataValidation type="decimal" operator="between" sqref="B29">
      <x:formula1>0</x:formula1>
      <x:formula2>0.45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1" hidden="0" customWidth="1"/>
    <x:col min="2" max="2" width="19" hidden="0" customWidth="1"/>
    <x:col min="3" max="3" width="2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四方案仿真快照 V1.0.1</x:v>
      </x:c>
      <x:c r="B2" s="1"/>
      <x:c r="C2" s="1"/>
      <x:c r="D2" s="1"/>
      <x:c r="E2" s="1"/>
      <x:c r="F2" s="1"/>
      <x:c r="G2" s="1"/>
      <x:c r="H2" s="1"/>
    </x:row>
    <x:row r="3" ht="24" customHeight="1">
      <x:c r="A3" s="1" t="str">
        <x:v>固定输出：每类60人×3类×6种子×42机会；由results.json导入，不随参数表变化。</x:v>
      </x:c>
      <x:c r="B3" s="1"/>
      <x:c r="C3" s="1"/>
      <x:c r="D3" s="1"/>
      <x:c r="E3" s="1"/>
      <x:c r="F3" s="1"/>
      <x:c r="G3" s="1"/>
      <x:c r="H3" s="1"/>
    </x:row>
    <x:row r="4" ht="24" customHeight="1">
      <x:c r="A4" s="1"/>
      <x:c r="B4" s="1"/>
      <x:c r="C4" s="1"/>
      <x:c r="D4" s="1"/>
      <x:c r="E4" s="1"/>
      <x:c r="F4" s="1"/>
      <x:c r="G4" s="1"/>
      <x:c r="H4" s="1"/>
    </x:row>
    <x:row r="5" ht="24" customHeight="1">
      <x:c r="A5" s="6" t="str">
        <x:v>方案</x:v>
      </x:c>
      <x:c r="B5" s="6" t="str">
        <x:v>新手出击率</x:v>
      </x:c>
      <x:c r="C5" s="6" t="str">
        <x:v>新手配方完成率¹</x:v>
      </x:c>
      <x:c r="D5" s="6" t="str">
        <x:v>现金增幅²</x:v>
      </x:c>
      <x:c r="E5" s="6" t="str">
        <x:v>库存增幅²</x:v>
      </x:c>
      <x:c r="F5" s="6" t="str">
        <x:v>制造件/人</x:v>
      </x:c>
      <x:c r="G5" s="6" t="str">
        <x:v>实发现金/人</x:v>
      </x:c>
      <x:c r="H5" s="6" t="str">
        <x:v>减免现金/人</x:v>
      </x:c>
    </x:row>
    <x:row r="6" ht="24" customHeight="1">
      <x:c r="A6" s="1" t="str">
        <x:v>常驻上线</x:v>
      </x:c>
      <x:c r="B6" s="11" t="n">
        <x:v>0.8123015873015872</x:v>
      </x:c>
      <x:c r="C6" s="11" t="n">
        <x:v>0.37222222222222223</x:v>
      </x:c>
      <x:c r="D6" s="11" t="n">
        <x:v>-0.10103253615855552</x:v>
      </x:c>
      <x:c r="E6" s="11" t="n">
        <x:v>2.626805555555556</x:v>
      </x:c>
      <x:c r="F6" s="16" t="n">
        <x:v>3.1148148148148147</x:v>
      </x:c>
      <x:c r="G6" s="16" t="n">
        <x:v>0</x:v>
      </x:c>
      <x:c r="H6" s="16" t="n">
        <x:v>0</x:v>
      </x:c>
    </x:row>
    <x:row r="7" ht="24" customHeight="1">
      <x:c r="A7" s="1" t="str">
        <x:v>普发640币</x:v>
      </x:c>
      <x:c r="B7" s="11" t="n">
        <x:v>0.8568121693121696</x:v>
      </x:c>
      <x:c r="C7" s="11" t="n">
        <x:v>0.5166666666666667</x:v>
      </x:c>
      <x:c r="D7" s="11" t="n">
        <x:v>-0.0016218868932114845</x:v>
      </x:c>
      <x:c r="E7" s="11" t="n">
        <x:v>2.7200462962962964</x:v>
      </x:c>
      <x:c r="F7" s="16" t="n">
        <x:v>3.3203703703703704</x:v>
      </x:c>
      <x:c r="G7" s="16" t="n">
        <x:v>640</x:v>
      </x:c>
      <x:c r="H7" s="16" t="n">
        <x:v>0</x:v>
      </x:c>
    </x:row>
    <x:row r="8" ht="24" customHeight="1">
      <x:c r="A8" s="1" t="str">
        <x:v>直发2件成品</x:v>
      </x:c>
      <x:c r="B8" s="11" t="n">
        <x:v>0.833664021164022</x:v>
      </x:c>
      <x:c r="C8" s="11" t="n">
        <x:v>0.43333333333333335</x:v>
      </x:c>
      <x:c r="D8" s="11" t="n">
        <x:v>-0.03309973605181429</x:v>
      </x:c>
      <x:c r="E8" s="11" t="n">
        <x:v>2.697638888888889</x:v>
      </x:c>
      <x:c r="F8" s="16" t="n">
        <x:v>2.812962962962963</x:v>
      </x:c>
      <x:c r="G8" s="16" t="n">
        <x:v>0</x:v>
      </x:c>
      <x:c r="H8" s="16" t="n">
        <x:v>0</x:v>
      </x:c>
    </x:row>
    <x:row r="9" ht="24" customHeight="1">
      <x:c r="A9" s="1" t="str">
        <x:v>研究与试制</x:v>
      </x:c>
      <x:c r="B9" s="11" t="n">
        <x:v>0.8071428571428563</x:v>
      </x:c>
      <x:c r="C9" s="11" t="n">
        <x:v>0.5555555555555556</x:v>
      </x:c>
      <x:c r="D9" s="11" t="n">
        <x:v>-0.09156940802651536</x:v>
      </x:c>
      <x:c r="E9" s="11" t="n">
        <x:v>2.6435185185185186</x:v>
      </x:c>
      <x:c r="F9" s="16" t="n">
        <x:v>3.6185185185185187</x:v>
      </x:c>
      <x:c r="G9" s="16" t="n">
        <x:v>0</x:v>
      </x:c>
      <x:c r="H9" s="16" t="n">
        <x:v>62.62222222222223</x:v>
      </x:c>
    </x:row>
    <x:row r="10" ht="24" customHeight="1">
      <x:c r="A10" s="1"/>
      <x:c r="B10" s="1"/>
      <x:c r="C10" s="1"/>
      <x:c r="D10" s="1"/>
      <x:c r="E10" s="1"/>
      <x:c r="F10" s="1"/>
      <x:c r="G10" s="1"/>
      <x:c r="H10" s="1"/>
    </x:row>
    <x:row r="11" ht="24" customHeight="1">
      <x:c r="A11" s="1" t="str">
        <x:v>¹第21次机会；²第42次相对初始。现金与实物分账，库存参考值不能替代通胀。</x:v>
      </x:c>
      <x:c r="B11" s="1"/>
      <x:c r="C11" s="1"/>
      <x:c r="D11" s="1"/>
      <x:c r="E11" s="1"/>
      <x:c r="F11" s="1"/>
      <x:c r="G11" s="1"/>
      <x:c r="H11" s="1"/>
    </x:row>
    <x:row r="12" ht="24" customHeight="1">
      <x:c r="A12" s="1" t="str">
        <x:v>各方案投入不等额：对照发640币/2件背架；研究方案只加进度、减制造费。</x:v>
      </x:c>
      <x:c r="B12" s="1"/>
      <x:c r="C12" s="1"/>
      <x:c r="D12" s="1"/>
      <x:c r="E12" s="1"/>
      <x:c r="F12" s="1"/>
      <x:c r="G12" s="1"/>
      <x:c r="H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</x:row>
    <x:row r="15" ht="24" customHeight="1">
      <x:c r="A15" s="6" t="str">
        <x:v>压力条件</x:v>
      </x:c>
      <x:c r="B15" s="6" t="str">
        <x:v>新手出击率</x:v>
      </x:c>
      <x:c r="C15" s="6" t="str">
        <x:v>新手配方完成率</x:v>
      </x:c>
      <x:c r="D15" s="6" t="str">
        <x:v>现金增幅</x:v>
      </x:c>
      <x:c r="E15" s="6" t="str">
        <x:v>库存增幅</x:v>
      </x:c>
      <x:c r="F15" s="1"/>
      <x:c r="G15" s="1"/>
      <x:c r="H15" s="1"/>
    </x:row>
    <x:row r="16" ht="24" customHeight="1">
      <x:c r="A16" s="1" t="str">
        <x:v>撤离概率 −8个百分点</x:v>
      </x:c>
      <x:c r="B16" s="11" t="n">
        <x:v>0.7238095238095236</x:v>
      </x:c>
      <x:c r="C16" s="11" t="n">
        <x:v>0.42777777777777776</x:v>
      </x:c>
      <x:c r="D16" s="11" t="n">
        <x:v>-0.44569944208504264</x:v>
      </x:c>
      <x:c r="E16" s="11" t="n">
        <x:v>1.9812962962962963</x:v>
      </x:c>
      <x:c r="F16" s="1"/>
      <x:c r="G16" s="1"/>
      <x:c r="H16" s="1"/>
    </x:row>
    <x:row r="17" ht="24" customHeight="1">
      <x:c r="A17" s="1" t="str">
        <x:v>撤离概率 +8个百分点</x:v>
      </x:c>
      <x:c r="B17" s="11" t="n">
        <x:v>0.8835317460317467</x:v>
      </x:c>
      <x:c r="C17" s="11" t="n">
        <x:v>0.7055555555555556</x:v>
      </x:c>
      <x:c r="D17" s="11" t="n">
        <x:v>0.43747485906499173</x:v>
      </x:c>
      <x:c r="E17" s="11" t="n">
        <x:v>3.266574074074074</x:v>
      </x:c>
      <x:c r="F17" s="1"/>
      <x:c r="G17" s="1"/>
      <x:c r="H17" s="1"/>
    </x:row>
    <x:row r="18" ht="24" customHeight="1">
      <x:c r="A18" s="1" t="str">
        <x:v>掉落数量 0.8倍</x:v>
      </x:c>
      <x:c r="B18" s="11" t="n">
        <x:v>0.730489417989418</x:v>
      </x:c>
      <x:c r="C18" s="11" t="n">
        <x:v>0.38333333333333336</x:v>
      </x:c>
      <x:c r="D18" s="11" t="n">
        <x:v>-0.49486934399416377</x:v>
      </x:c>
      <x:c r="E18" s="11" t="n">
        <x:v>1.7980092592592591</x:v>
      </x:c>
      <x:c r="F18" s="1"/>
      <x:c r="G18" s="1"/>
      <x:c r="H18" s="1"/>
    </x:row>
    <x:row r="19" ht="24" customHeight="1">
      <x:c r="A19" s="1" t="str">
        <x:v>掉落数量 1.2倍</x:v>
      </x:c>
      <x:c r="B19" s="11" t="n">
        <x:v>0.8591269841269843</x:v>
      </x:c>
      <x:c r="C19" s="11" t="n">
        <x:v>0.6694444444444444</x:v>
      </x:c>
      <x:c r="D19" s="11" t="n">
        <x:v>0.3296323749082785</x:v>
      </x:c>
      <x:c r="E19" s="11" t="n">
        <x:v>3.149537037037037</x:v>
      </x:c>
      <x:c r="F19" s="1"/>
      <x:c r="G19" s="1"/>
      <x:c r="H19" s="1"/>
    </x:row>
    <x:row r="20" ht="24" customHeight="1">
      <x:c r="A20" s="1" t="str">
        <x:v>背架撤离代价 0个百分点</x:v>
      </x:c>
      <x:c r="B20" s="11" t="n">
        <x:v>0.8093253968253974</x:v>
      </x:c>
      <x:c r="C20" s="11" t="n">
        <x:v>0.5388888888888889</x:v>
      </x:c>
      <x:c r="D20" s="11" t="n">
        <x:v>-0.02758580278580301</x:v>
      </x:c>
      <x:c r="E20" s="11" t="n">
        <x:v>2.678888888888889</x:v>
      </x:c>
      <x:c r="F20" s="1"/>
      <x:c r="G20" s="1"/>
      <x:c r="H20" s="1"/>
    </x:row>
    <x:row r="21" ht="24" customHeight="1">
      <x:c r="A21" s="1" t="str">
        <x:v>背架撤离代价 4个百分点</x:v>
      </x:c>
      <x:c r="B21" s="11" t="n">
        <x:v>0.8111111111111108</x:v>
      </x:c>
      <x:c r="C21" s="11" t="n">
        <x:v>0.5555555555555556</x:v>
      </x:c>
      <x:c r="D21" s="11" t="n">
        <x:v>-0.13925746859013632</x:v>
      </x:c>
      <x:c r="E21" s="11" t="n">
        <x:v>2.56</x:v>
      </x:c>
      <x:c r="F21" s="1"/>
      <x:c r="G21" s="1"/>
      <x:c r="H21" s="1"/>
    </x:row>
    <x:row r="22" ht="24" customHeight="1">
      <x:c r="A22" s="1" t="str">
        <x:v>整备费 1.2倍</x:v>
      </x:c>
      <x:c r="B22" s="11" t="n">
        <x:v>0.8012566137566141</x:v>
      </x:c>
      <x:c r="C22" s="11" t="n">
        <x:v>0.55</x:v>
      </x:c>
      <x:c r="D22" s="11" t="n">
        <x:v>-0.14486308826553135</x:v>
      </x:c>
      <x:c r="E22" s="11" t="n">
        <x:v>2.576481481481481</x:v>
      </x:c>
      <x:c r="F22" s="1"/>
      <x:c r="G22" s="1"/>
      <x:c r="H22" s="1"/>
    </x:row>
    <x:row r="23" ht="24" customHeight="1">
      <x:c r="A23" s="1" t="str">
        <x:v>成长前保留两次补货</x:v>
      </x:c>
      <x:c r="B23" s="11" t="n">
        <x:v>0.8230820105820107</x:v>
      </x:c>
      <x:c r="C23" s="11" t="n">
        <x:v>0.36944444444444446</x:v>
      </x:c>
      <x:c r="D23" s="11" t="n">
        <x:v>-0.08775964048817826</x:v>
      </x:c>
      <x:c r="E23" s="11" t="n">
        <x:v>2.663703703703704</x:v>
      </x:c>
      <x:c r="F23" s="1"/>
      <x:c r="G23" s="1"/>
      <x:c r="H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</x:row>
    <x:row r="25" ht="24" customHeight="1">
      <x:c r="A25" s="1" t="str">
        <x:v>复现：修改config.mjs → node run.mjs → node workbook.mjs。网页版、PDF需同步重建。</x:v>
      </x:c>
      <x:c r="B25" s="1"/>
      <x:c r="C25" s="1"/>
      <x:c r="D25" s="1"/>
      <x:c r="E25" s="1"/>
      <x:c r="F25" s="1"/>
      <x:c r="G25" s="1"/>
      <x:c r="H25" s="1"/>
    </x:row>
    <x:row r="26" ht="24" customHeight="1">
      <x:c r="A26" s="1" t="str">
        <x:v>新手型出击率指实际入场/机会数，不是活跃或留存。</x:v>
      </x:c>
      <x:c r="B26" s="1"/>
      <x:c r="C26" s="1"/>
      <x:c r="D26" s="1"/>
      <x:c r="E26" s="1"/>
      <x:c r="F26" s="1"/>
      <x:c r="G26" s="1"/>
      <x:c r="H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18" hidden="0" customWidth="1"/>
    <x:col min="3" max="3" width="3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现金结算与玩家物资转移</x:v>
      </x:c>
      <x:c r="B2" s="1"/>
      <x:c r="C2" s="1"/>
      <x:c r="D2" s="1"/>
      <x:c r="E2" s="1"/>
      <x:c r="F2" s="1"/>
      <x:c r="G2" s="1"/>
      <x:c r="H2" s="1"/>
    </x:row>
    <x:row r="3" ht="24" customHeight="1">
      <x:c r="A3" s="1" t="str">
        <x:v>来源：研究与试制方案，种子20261013，180名代理，42次机会。</x:v>
      </x:c>
      <x:c r="B3" s="1"/>
      <x:c r="C3" s="1"/>
      <x:c r="D3" s="1"/>
      <x:c r="E3" s="1"/>
      <x:c r="F3" s="1"/>
      <x:c r="G3" s="1"/>
      <x:c r="H3" s="1"/>
    </x:row>
    <x:row r="4" ht="24" customHeight="1">
      <x:c r="A4" s="1"/>
      <x:c r="B4" s="1"/>
      <x:c r="C4" s="1"/>
      <x:c r="D4" s="1"/>
      <x:c r="E4" s="1"/>
      <x:c r="F4" s="1"/>
      <x:c r="G4" s="1"/>
      <x:c r="H4" s="1"/>
    </x:row>
    <x:row r="5" ht="24" customHeight="1">
      <x:c r="A5" s="6" t="str">
        <x:v>项目</x:v>
      </x:c>
      <x:c r="B5" s="6" t="str">
        <x:v>现金流/余额</x:v>
      </x:c>
      <x:c r="C5" s="6" t="str">
        <x:v>口径</x:v>
      </x:c>
      <x:c r="D5" s="1"/>
      <x:c r="E5" s="1"/>
      <x:c r="F5" s="1"/>
      <x:c r="G5" s="1"/>
      <x:c r="H5" s="1"/>
    </x:row>
    <x:row r="6" ht="24" customHeight="1">
      <x:c r="A6" s="1" t="str">
        <x:v>初始现金</x:v>
      </x:c>
      <x:c r="B6" s="10" t="n">
        <x:v>456000</x:v>
      </x:c>
      <x:c r="C6" s="1" t="str">
        <x:v>初始存量</x:v>
      </x:c>
      <x:c r="D6" s="1"/>
      <x:c r="E6" s="1"/>
      <x:c r="F6" s="1"/>
      <x:c r="G6" s="1"/>
      <x:c r="H6" s="1"/>
    </x:row>
    <x:row r="7" ht="24" customHeight="1">
      <x:c r="A7" s="1" t="str">
        <x:v>NPC收购支付</x:v>
      </x:c>
      <x:c r="B7" s="10" t="n">
        <x:v>677413</x:v>
      </x:c>
      <x:c r="C7" s="1" t="str">
        <x:v>货币新增</x:v>
      </x:c>
      <x:c r="D7" s="1"/>
      <x:c r="E7" s="1"/>
      <x:c r="F7" s="1"/>
      <x:c r="G7" s="1"/>
      <x:c r="H7" s="1"/>
    </x:row>
    <x:row r="8" ht="24" customHeight="1">
      <x:c r="A8" s="1" t="str">
        <x:v>等待补给</x:v>
      </x:c>
      <x:c r="B8" s="10" t="n">
        <x:v>95680</x:v>
      </x:c>
      <x:c r="C8" s="1" t="str">
        <x:v>货币新增</x:v>
      </x:c>
      <x:c r="D8" s="1"/>
      <x:c r="E8" s="1"/>
      <x:c r="F8" s="1"/>
      <x:c r="G8" s="1"/>
      <x:c r="H8" s="1"/>
    </x:row>
    <x:row r="9" ht="24" customHeight="1">
      <x:c r="A9" s="1" t="str">
        <x:v>活动现金</x:v>
      </x:c>
      <x:c r="B9" s="10" t="n">
        <x:v>0</x:v>
      </x:c>
      <x:c r="C9" s="1" t="str">
        <x:v>货币新增</x:v>
      </x:c>
      <x:c r="D9" s="1"/>
      <x:c r="E9" s="1"/>
      <x:c r="F9" s="1"/>
      <x:c r="G9" s="1"/>
      <x:c r="H9" s="1"/>
    </x:row>
    <x:row r="10" ht="24" customHeight="1">
      <x:c r="A10" s="1" t="str">
        <x:v>NPC售卖回收</x:v>
      </x:c>
      <x:c r="B10" s="10" t="n">
        <x:v>464632</x:v>
      </x:c>
      <x:c r="C10" s="1" t="str">
        <x:v>货币退出</x:v>
      </x:c>
      <x:c r="D10" s="1"/>
      <x:c r="E10" s="1"/>
      <x:c r="F10" s="1"/>
      <x:c r="G10" s="1"/>
      <x:c r="H10" s="1"/>
    </x:row>
    <x:row r="11" ht="24" customHeight="1">
      <x:c r="A11" s="1" t="str">
        <x:v>交易税</x:v>
      </x:c>
      <x:c r="B11" s="10" t="n">
        <x:v>37210.61818208955</x:v>
      </x:c>
      <x:c r="C11" s="1" t="str">
        <x:v>货币退出</x:v>
      </x:c>
      <x:c r="D11" s="1"/>
      <x:c r="E11" s="1"/>
      <x:c r="F11" s="1"/>
      <x:c r="G11" s="1"/>
      <x:c r="H11" s="1"/>
    </x:row>
    <x:row r="12" ht="24" customHeight="1">
      <x:c r="A12" s="1" t="str">
        <x:v>整备费</x:v>
      </x:c>
      <x:c r="B12" s="10" t="n">
        <x:v>238332</x:v>
      </x:c>
      <x:c r="C12" s="1" t="str">
        <x:v>货币退出</x:v>
      </x:c>
      <x:c r="D12" s="1"/>
      <x:c r="E12" s="1"/>
      <x:c r="F12" s="1"/>
      <x:c r="G12" s="1"/>
      <x:c r="H12" s="1"/>
    </x:row>
    <x:row r="13" ht="24" customHeight="1">
      <x:c r="A13" s="1" t="str">
        <x:v>研究费</x:v>
      </x:c>
      <x:c r="B13" s="10" t="n">
        <x:v>26080</x:v>
      </x:c>
      <x:c r="C13" s="1" t="str">
        <x:v>货币退出</x:v>
      </x:c>
      <x:c r="D13" s="1"/>
      <x:c r="E13" s="1"/>
      <x:c r="F13" s="1"/>
      <x:c r="G13" s="1"/>
      <x:c r="H13" s="1"/>
    </x:row>
    <x:row r="14" ht="24" customHeight="1">
      <x:c r="A14" s="1" t="str">
        <x:v>制造费</x:v>
      </x:c>
      <x:c r="B14" s="10" t="n">
        <x:v>66288</x:v>
      </x:c>
      <x:c r="C14" s="1" t="str">
        <x:v>货币退出</x:v>
      </x:c>
      <x:c r="D14" s="1"/>
      <x:c r="E14" s="1"/>
      <x:c r="F14" s="1"/>
      <x:c r="G14" s="1"/>
      <x:c r="H14" s="1"/>
    </x:row>
    <x:row r="15" ht="24" customHeight="1">
      <x:c r="A15" s="1"/>
      <x:c r="B15" s="10"/>
      <x:c r="C15" s="1"/>
      <x:c r="D15" s="1"/>
      <x:c r="E15" s="1"/>
      <x:c r="F15" s="1"/>
      <x:c r="G15" s="1"/>
      <x:c r="H15" s="1"/>
    </x:row>
    <x:row r="16" ht="24" customHeight="1">
      <x:c r="A16" s="1" t="str">
        <x:v>计算期末现金</x:v>
      </x:c>
      <x:c r="B16" s="10" t="n">
        <x:f>B6+SUM(B7:B9)-SUM(B10:B14)</x:f>
        <x:v>396550.3818179105</x:v>
      </x:c>
      <x:c r="C16" s="1"/>
      <x:c r="D16" s="1"/>
      <x:c r="E16" s="1"/>
      <x:c r="F16" s="1"/>
      <x:c r="G16" s="1"/>
      <x:c r="H16" s="1"/>
    </x:row>
    <x:row r="17" ht="24" customHeight="1">
      <x:c r="A17" s="1" t="str">
        <x:v>模拟实际期末现金</x:v>
      </x:c>
      <x:c r="B17" s="10" t="n">
        <x:v>396550.38181791024</x:v>
      </x:c>
      <x:c r="C17" s="1"/>
      <x:c r="D17" s="1"/>
      <x:c r="E17" s="1"/>
      <x:c r="F17" s="1"/>
      <x:c r="G17" s="1"/>
      <x:c r="H17" s="1"/>
    </x:row>
    <x:row r="18" ht="24" customHeight="1">
      <x:c r="A18" s="1" t="str">
        <x:v>差额</x:v>
      </x:c>
      <x:c r="B18" s="10" t="n">
        <x:f>B16-B17</x:f>
        <x:v>2.3283064365386963e-10</x:v>
      </x:c>
      <x:c r="C18" s="1"/>
      <x:c r="D18" s="1"/>
      <x:c r="E18" s="1"/>
      <x:c r="F18" s="1"/>
      <x:c r="G18" s="1"/>
      <x:c r="H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</x:row>
    <x:row r="21" ht="24" customHeight="1">
      <x:c r="A21" s="6" t="str">
        <x:v>回收转移</x:v>
      </x:c>
      <x:c r="B21" s="6" t="str">
        <x:v>数量</x:v>
      </x:c>
      <x:c r="C21" s="6" t="str">
        <x:v>记账规则</x:v>
      </x:c>
      <x:c r="D21" s="1"/>
      <x:c r="E21" s="1"/>
      <x:c r="F21" s="1"/>
      <x:c r="G21" s="1"/>
      <x:c r="H21" s="1"/>
    </x:row>
    <x:row r="22" ht="24" customHeight="1">
      <x:c r="A22" s="1" t="str">
        <x:v>基础战备</x:v>
      </x:c>
      <x:c r="B22" s="1" t="n">
        <x:v>849</x:v>
      </x:c>
      <x:c r="C22" s="1" t="str">
        <x:v>仅所有权转移，不新增货币</x:v>
      </x:c>
      <x:c r="D22" s="1"/>
      <x:c r="E22" s="1"/>
      <x:c r="F22" s="1"/>
      <x:c r="G22" s="1"/>
      <x:c r="H22" s="1"/>
    </x:row>
    <x:row r="23" ht="24" customHeight="1">
      <x:c r="A23" s="1" t="str">
        <x:v>高阶战备</x:v>
      </x:c>
      <x:c r="B23" s="1" t="n">
        <x:v>179</x:v>
      </x:c>
      <x:c r="C23" s="1" t="str">
        <x:v>仅所有权转移，不新增货币</x:v>
      </x:c>
      <x:c r="D23" s="1"/>
      <x:c r="E23" s="1"/>
      <x:c r="F23" s="1"/>
      <x:c r="G23" s="1"/>
      <x:c r="H23" s="1"/>
    </x:row>
    <x:row r="24" ht="24" customHeight="1">
      <x:c r="A24" s="1" t="str">
        <x:v>作战补给</x:v>
      </x:c>
      <x:c r="B24" s="1" t="n">
        <x:v>1233</x:v>
      </x:c>
      <x:c r="C24" s="1" t="str">
        <x:v>仅所有权转移，不新增货币</x:v>
      </x:c>
      <x:c r="D24" s="1"/>
      <x:c r="E24" s="1"/>
      <x:c r="F24" s="1"/>
      <x:c r="G24" s="1"/>
      <x:c r="H24" s="1"/>
    </x:row>
    <x:row r="25" ht="24" customHeight="1">
      <x:c r="A25" s="1" t="str">
        <x:v>通用材料</x:v>
      </x:c>
      <x:c r="B25" s="1" t="n">
        <x:v>2163</x:v>
      </x:c>
      <x:c r="C25" s="1" t="str">
        <x:v>仅所有权转移，不新增货币</x:v>
      </x:c>
      <x:c r="D25" s="1"/>
      <x:c r="E25" s="1"/>
      <x:c r="F25" s="1"/>
      <x:c r="G25" s="1"/>
      <x:c r="H25" s="1"/>
    </x:row>
    <x:row r="26" ht="24" customHeight="1">
      <x:c r="A26" s="1" t="str">
        <x:v>增容背架</x:v>
      </x:c>
      <x:c r="B26" s="1" t="n">
        <x:v>236</x:v>
      </x:c>
      <x:c r="C26" s="1" t="str">
        <x:v>仅所有权转移，不新增货币</x:v>
      </x:c>
      <x:c r="D26" s="1"/>
      <x:c r="E26" s="1"/>
      <x:c r="F26" s="1"/>
      <x:c r="G26" s="1"/>
      <x:c r="H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</x:row>
    <x:row r="28" ht="24" customHeight="1">
      <x:c r="A28" s="1" t="str">
        <x:v>物资制造：消耗材料并新增成品，分别记录；死亡未回收部分退出玩家经济。</x:v>
      </x:c>
      <x:c r="B28" s="1"/>
      <x:c r="C28" s="1"/>
      <x:c r="D28" s="1"/>
      <x:c r="E28" s="1"/>
      <x:c r="F28" s="1"/>
      <x:c r="G28" s="1"/>
      <x:c r="H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3" hidden="0" customWidth="1"/>
    <x:col min="2" max="2" width="23" hidden="0" customWidth="1"/>
    <x:col min="3" max="3" width="20" hidden="0" customWidth="1"/>
    <x:col min="4" max="4" width="20" hidden="0" customWidth="1"/>
    <x:col min="5" max="5" width="25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配置验收与测试记录</x:v>
      </x:c>
      <x:c r="B2" s="1"/>
      <x:c r="C2" s="1"/>
      <x:c r="D2" s="1"/>
      <x:c r="E2" s="1"/>
      <x:c r="F2" s="1"/>
      <x:c r="G2" s="1"/>
      <x:c r="H2" s="1"/>
    </x:row>
    <x:row r="3" ht="24" customHeight="1">
      <x:c r="A3" s="1"/>
      <x:c r="B3" s="1"/>
      <x:c r="C3" s="1"/>
      <x:c r="D3" s="1"/>
      <x:c r="E3" s="1"/>
      <x:c r="F3" s="1"/>
      <x:c r="G3" s="1"/>
      <x:c r="H3" s="1"/>
    </x:row>
    <x:row r="4" ht="24" customHeight="1">
      <x:c r="A4" s="6" t="str">
        <x:v>检查项</x:v>
      </x:c>
      <x:c r="B4" s="6" t="str">
        <x:v>实算/测试</x:v>
      </x:c>
      <x:c r="C4" s="6" t="str">
        <x:v>期望</x:v>
      </x:c>
      <x:c r="D4" s="1"/>
      <x:c r="E4" s="1"/>
      <x:c r="F4" s="1"/>
      <x:c r="G4" s="1"/>
      <x:c r="H4" s="1"/>
    </x:row>
    <x:row r="5" ht="24" customHeight="1">
      <x:c r="A5" s="1" t="str">
        <x:v>优惠制造变现净差</x:v>
      </x:c>
      <x:c r="B5" s="10" t="n">
        <x:f>'设计验算'!B11</x:f>
        <x:v>-6.000000000000014</x:v>
      </x:c>
      <x:c r="C5" s="1" t="str">
        <x:v>≤0币</x:v>
      </x:c>
      <x:c r="D5" s="1"/>
      <x:c r="E5" s="1"/>
      <x:c r="F5" s="1"/>
      <x:c r="G5" s="1"/>
      <x:c r="H5" s="1"/>
    </x:row>
    <x:row r="6" ht="24" customHeight="1">
      <x:c r="A6" s="1" t="str">
        <x:v>基础补货储备</x:v>
      </x:c>
      <x:c r="B6" s="10" t="n">
        <x:f>'设计验算'!B5*'参数配置'!B31</x:f>
        <x:v>472</x:v>
      </x:c>
      <x:c r="C6" s="1" t="str">
        <x:v>成长前保留</x:v>
      </x:c>
      <x:c r="D6" s="1"/>
      <x:c r="E6" s="1"/>
      <x:c r="F6" s="1"/>
      <x:c r="G6" s="1"/>
      <x:c r="H6" s="1"/>
    </x:row>
    <x:row r="7" ht="24" customHeight="1">
      <x:c r="A7" s="1" t="str">
        <x:v>样本现金账差</x:v>
      </x:c>
      <x:c r="B7" s="17" t="n">
        <x:f>'现金账本'!B18</x:f>
        <x:v>2.3283064365386963e-10</x:v>
      </x:c>
      <x:c r="C7" s="1" t="str">
        <x:v>绝对值&lt;0.00001</x:v>
      </x:c>
      <x:c r="D7" s="1"/>
      <x:c r="E7" s="1"/>
      <x:c r="F7" s="1"/>
      <x:c r="G7" s="1"/>
      <x:c r="H7" s="1"/>
    </x:row>
    <x:row r="8" ht="24" customHeight="1">
      <x:c r="A8" s="1" t="str">
        <x:v>最高优惠预算</x:v>
      </x:c>
      <x:c r="B8" s="10" t="n">
        <x:f>'设计验算'!B12</x:f>
        <x:v>96</x:v>
      </x:c>
      <x:c r="C8" s="1" t="str">
        <x:v>每账户预算上限</x:v>
      </x:c>
      <x:c r="D8" s="1"/>
      <x:c r="E8" s="1"/>
      <x:c r="F8" s="1"/>
      <x:c r="G8" s="1"/>
      <x:c r="H8" s="1"/>
    </x:row>
    <x:row r="9" ht="24" customHeight="1">
      <x:c r="A9" s="1"/>
      <x:c r="B9" s="1"/>
      <x:c r="C9" s="1"/>
      <x:c r="D9" s="1"/>
      <x:c r="E9" s="1"/>
      <x:c r="F9" s="1"/>
      <x:c r="G9" s="1"/>
      <x:c r="H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</x:row>
    <x:row r="11" ht="24" customHeight="1">
      <x:c r="A11" s="6" t="str">
        <x:v>引擎测试</x:v>
      </x:c>
      <x:c r="B11" s="6" t="str">
        <x:v>状态</x:v>
      </x:c>
      <x:c r="C11" s="6" t="str">
        <x:v>关注边界</x:v>
      </x:c>
      <x:c r="D11" s="1"/>
      <x:c r="E11" s="1"/>
      <x:c r="F11" s="1"/>
      <x:c r="G11" s="1"/>
      <x:c r="H11" s="1"/>
    </x:row>
    <x:row r="12" ht="24" customHeight="1">
      <x:c r="A12" s="1" t="str">
        <x:v>现金与物资逐轮守恒</x:v>
      </x:c>
      <x:c r="B12" s="1" t="str">
        <x:v>已通过</x:v>
      </x:c>
      <x:c r="C12" s="1" t="str">
        <x:v>四方案42次</x:v>
      </x:c>
      <x:c r="D12" s="1"/>
      <x:c r="E12" s="1"/>
      <x:c r="F12" s="1"/>
      <x:c r="G12" s="1"/>
      <x:c r="H12" s="1"/>
    </x:row>
    <x:row r="13" ht="24" customHeight="1">
      <x:c r="A13" s="1" t="str">
        <x:v>现金/成品只发一次</x:v>
      </x:c>
      <x:c r="B13" s="1" t="str">
        <x:v>已通过</x:v>
      </x:c>
      <x:c r="C13" s="1" t="str">
        <x:v>物资不当货币</x:v>
      </x:c>
      <x:c r="D13" s="1"/>
      <x:c r="E13" s="1"/>
      <x:c r="F13" s="1"/>
      <x:c r="G13" s="1"/>
      <x:c r="H13" s="1"/>
    </x:row>
    <x:row r="14" ht="24" customHeight="1">
      <x:c r="A14" s="1" t="str">
        <x:v>优惠次数与制造配方</x:v>
      </x:c>
      <x:c r="B14" s="1" t="str">
        <x:v>已通过</x:v>
      </x:c>
      <x:c r="C14" s="1" t="str">
        <x:v>最多两次</x:v>
      </x:c>
      <x:c r="D14" s="1"/>
      <x:c r="E14" s="1"/>
      <x:c r="F14" s="1"/>
      <x:c r="G14" s="1"/>
      <x:c r="H14" s="1"/>
    </x:row>
    <x:row r="15" ht="24" customHeight="1">
      <x:c r="A15" s="1" t="str">
        <x:v>固定随机事件复现</x:v>
      </x:c>
      <x:c r="B15" s="1" t="str">
        <x:v>已通过</x:v>
      </x:c>
      <x:c r="C15" s="1" t="str">
        <x:v>前7次一致</x:v>
      </x:c>
      <x:c r="D15" s="1"/>
      <x:c r="E15" s="1"/>
      <x:c r="F15" s="1"/>
      <x:c r="G15" s="1"/>
      <x:c r="H15" s="1"/>
    </x:row>
    <x:row r="16" ht="24" customHeight="1">
      <x:c r="A16" s="1" t="str">
        <x:v>活动结束保留配方</x:v>
      </x:c>
      <x:c r="B16" s="1" t="str">
        <x:v>已通过</x:v>
      </x:c>
      <x:c r="C16" s="1" t="str">
        <x:v>结束后无优惠</x:v>
      </x:c>
      <x:c r="D16" s="1"/>
      <x:c r="E16" s="1"/>
      <x:c r="F16" s="1"/>
      <x:c r="G16" s="1"/>
      <x:c r="H16" s="1"/>
    </x:row>
    <x:row r="17" ht="24" customHeight="1">
      <x:c r="A17" s="1" t="str">
        <x:v>背架公式极端值</x:v>
      </x:c>
      <x:c r="B17" s="1" t="str">
        <x:v>已通过</x:v>
      </x:c>
      <x:c r="C17" s="1" t="str">
        <x:v>零/完美撤离</x:v>
      </x:c>
      <x:c r="D17" s="1"/>
      <x:c r="E17" s="1"/>
      <x:c r="F17" s="1"/>
      <x:c r="G17" s="1"/>
      <x:c r="H17" s="1"/>
    </x:row>
    <x:row r="18" ht="24" customHeight="1">
      <x:c r="A18" s="1" t="str">
        <x:v>旧优惠套利被拒绝</x:v>
      </x:c>
      <x:c r="B18" s="1" t="str">
        <x:v>已通过</x:v>
      </x:c>
      <x:c r="C18" s="1" t="str">
        <x:v>50%反例</x:v>
      </x:c>
      <x:c r="D18" s="1"/>
      <x:c r="E18" s="1"/>
      <x:c r="F18" s="1"/>
      <x:c r="G18" s="1"/>
      <x:c r="H18" s="1"/>
    </x:row>
    <x:row r="19" ht="24" customHeight="1">
      <x:c r="A19" s="1" t="str">
        <x:v>输入与概率范围</x:v>
      </x:c>
      <x:c r="B19" s="1" t="str">
        <x:v>已通过</x:v>
      </x:c>
      <x:c r="C19" s="1" t="str">
        <x:v>负值/零税</x:v>
      </x:c>
      <x:c r="D19" s="1"/>
      <x:c r="E19" s="1"/>
      <x:c r="F19" s="1"/>
      <x:c r="G19" s="1"/>
      <x:c r="H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</x:row>
    <x:row r="21" ht="24" customHeight="1">
      <x:c r="A21" s="1" t="str">
        <x:v>测试记录对应V1.0.1；编辑表格后须重新检查相关公式，源码修改后须重新运行测试。</x:v>
      </x:c>
      <x:c r="B21" s="1"/>
      <x:c r="C21" s="1"/>
      <x:c r="D21" s="1"/>
      <x:c r="E21" s="1"/>
      <x:c r="F21" s="1"/>
      <x:c r="G21" s="1"/>
      <x:c r="H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</x:row>
  </x:sheetData>
  <x:pageMargins left="0.7" right="0.7" top="0.75" bottom="0.75" header="0.3" footer="0.3"/>
</x:worksheet>
</file>